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87219c36030b40ea/Desktop/"/>
    </mc:Choice>
  </mc:AlternateContent>
  <xr:revisionPtr revIDLastSave="0" documentId="8_{B978DA84-DA28-4CB8-B691-FDA70A626DB6}" xr6:coauthVersionLast="47" xr6:coauthVersionMax="47" xr10:uidLastSave="{00000000-0000-0000-0000-000000000000}"/>
  <bookViews>
    <workbookView xWindow="-108" yWindow="-108" windowWidth="23256" windowHeight="12576" tabRatio="820" xr2:uid="{00000000-000D-0000-FFFF-FFFF00000000}"/>
  </bookViews>
  <sheets>
    <sheet name="Break-Even Analysis" sheetId="11" r:id="rId1"/>
    <sheet name="Projected FCF" sheetId="1" r:id="rId2"/>
    <sheet name="Perpetuity Growth Method" sheetId="2" r:id="rId3"/>
  </sheets>
  <calcPr calcId="191029"/>
</workbook>
</file>

<file path=xl/calcChain.xml><?xml version="1.0" encoding="utf-8"?>
<calcChain xmlns="http://schemas.openxmlformats.org/spreadsheetml/2006/main">
  <c r="D31" i="1" l="1"/>
  <c r="E3" i="1" l="1"/>
  <c r="E29" i="1" l="1"/>
  <c r="D18" i="1"/>
  <c r="C18" i="1"/>
  <c r="C17" i="1"/>
  <c r="B17" i="1"/>
  <c r="C25" i="1"/>
  <c r="B5" i="1"/>
  <c r="B24" i="11" l="1"/>
  <c r="B23" i="11"/>
  <c r="B22" i="11"/>
  <c r="B17" i="11"/>
  <c r="D12" i="1" l="1"/>
  <c r="D17" i="1" s="1"/>
  <c r="C29" i="1"/>
  <c r="C8" i="1" l="1"/>
  <c r="D8" i="1"/>
  <c r="E31" i="1" l="1"/>
  <c r="F31" i="1" l="1"/>
  <c r="G31" i="1" s="1"/>
  <c r="H31" i="1" s="1"/>
  <c r="I31" i="1" s="1"/>
  <c r="C5" i="1" l="1"/>
  <c r="C9" i="1" s="1"/>
  <c r="C13" i="1" s="1"/>
  <c r="C15" i="1" l="1"/>
  <c r="C20" i="1" s="1"/>
  <c r="B30" i="1"/>
  <c r="C30" i="1" l="1"/>
  <c r="D25" i="1"/>
  <c r="C24" i="1"/>
  <c r="C10" i="1"/>
  <c r="D24" i="1" l="1"/>
  <c r="D4" i="1" s="1"/>
  <c r="D5" i="1" s="1"/>
  <c r="D7" i="1"/>
  <c r="E25" i="1"/>
  <c r="F25" i="1" s="1"/>
  <c r="G25" i="1" s="1"/>
  <c r="H25" i="1" s="1"/>
  <c r="I25" i="1" s="1"/>
  <c r="D9" i="1" l="1"/>
  <c r="D13" i="1" s="1"/>
  <c r="D14" i="1" s="1"/>
  <c r="D10" i="1" l="1"/>
  <c r="D15" i="1"/>
  <c r="D20" i="1" s="1"/>
  <c r="B29" i="1" l="1"/>
  <c r="B25" i="1"/>
  <c r="B8" i="1"/>
  <c r="B9" i="1" s="1"/>
  <c r="B13" i="1" s="1"/>
  <c r="C31" i="1"/>
  <c r="B24" i="1"/>
  <c r="B10" i="1" l="1"/>
  <c r="B15" i="1"/>
  <c r="B20" i="1" s="1"/>
</calcChain>
</file>

<file path=xl/sharedStrings.xml><?xml version="1.0" encoding="utf-8"?>
<sst xmlns="http://schemas.openxmlformats.org/spreadsheetml/2006/main" count="101" uniqueCount="65">
  <si>
    <t>Historical</t>
  </si>
  <si>
    <t>Projected</t>
  </si>
  <si>
    <t>Sales</t>
  </si>
  <si>
    <t>COGS (excluding depr.)</t>
  </si>
  <si>
    <t>Gross Profit</t>
  </si>
  <si>
    <t>SG&amp;A</t>
  </si>
  <si>
    <t>R&amp;D Exp.</t>
  </si>
  <si>
    <t>EBITDA</t>
  </si>
  <si>
    <t xml:space="preserve">    EBITDA Margin</t>
  </si>
  <si>
    <t>EBIT</t>
  </si>
  <si>
    <t>Tax-effected EBIT</t>
  </si>
  <si>
    <t>Operating Assumptions</t>
  </si>
  <si>
    <t>Sales Growth</t>
  </si>
  <si>
    <t>COGS (% of sales)</t>
  </si>
  <si>
    <t>SG&amp;A (% of sales)</t>
  </si>
  <si>
    <t>R&amp;D Exp. (% of sales)</t>
  </si>
  <si>
    <t>Primary Expenditure Assumptions</t>
  </si>
  <si>
    <t>CapEx (% of sales)</t>
  </si>
  <si>
    <t>Depreciation (% of CapEx)</t>
  </si>
  <si>
    <t>NA</t>
  </si>
  <si>
    <t>WACC</t>
  </si>
  <si>
    <t>Terminal Growth Rate</t>
  </si>
  <si>
    <t>Years into the future</t>
  </si>
  <si>
    <t>FCF</t>
  </si>
  <si>
    <t>Terminal Value of FCF</t>
  </si>
  <si>
    <t>PV of TV (Discounted 5 Years)</t>
  </si>
  <si>
    <t>Enterprise Value</t>
  </si>
  <si>
    <t>PV of TV as % of EV</t>
  </si>
  <si>
    <t>Dollar values in thousands</t>
  </si>
  <si>
    <t>Value Given Up to Investors</t>
  </si>
  <si>
    <t>YEAR ONE</t>
  </si>
  <si>
    <t>Break-even</t>
  </si>
  <si>
    <t>Rent</t>
  </si>
  <si>
    <t>Utilities</t>
  </si>
  <si>
    <t>Labor</t>
  </si>
  <si>
    <t>COGS (50% of Gross Sales)</t>
  </si>
  <si>
    <t>Total Cost</t>
  </si>
  <si>
    <t>Average Retail per Cake</t>
  </si>
  <si>
    <t>Cakes Sold per year</t>
  </si>
  <si>
    <t>Cakes Sold per day</t>
  </si>
  <si>
    <t>Gross Sales</t>
  </si>
  <si>
    <t>Net Income</t>
  </si>
  <si>
    <t>Margin</t>
  </si>
  <si>
    <t>Year One</t>
  </si>
  <si>
    <t>Year Two</t>
  </si>
  <si>
    <t>Year Three</t>
  </si>
  <si>
    <t>Year Four</t>
  </si>
  <si>
    <t>Year Five</t>
  </si>
  <si>
    <t>Rent (3% escalation)</t>
  </si>
  <si>
    <t>Start-up Cost Left</t>
  </si>
  <si>
    <t>Perpetuity Growth Method</t>
  </si>
  <si>
    <r>
      <t xml:space="preserve">Change in Working Capital (% of </t>
    </r>
    <r>
      <rPr>
        <sz val="8"/>
        <rFont val="Calibri"/>
        <family val="2"/>
      </rPr>
      <t>∆</t>
    </r>
    <r>
      <rPr>
        <sz val="8"/>
        <rFont val="Arial"/>
        <family val="2"/>
      </rPr>
      <t xml:space="preserve"> sales)</t>
    </r>
  </si>
  <si>
    <t>Change in working capital</t>
  </si>
  <si>
    <t>Utilities (3% escalation)</t>
  </si>
  <si>
    <t>Labor (5% escalation)</t>
  </si>
  <si>
    <t>Depreciation</t>
  </si>
  <si>
    <t>Taxes (35.0%)</t>
  </si>
  <si>
    <t>Capital Expenditures</t>
  </si>
  <si>
    <t>Free Cash Flow</t>
  </si>
  <si>
    <t>Growth Rate</t>
  </si>
  <si>
    <t>Gross Sales (year)</t>
  </si>
  <si>
    <t xml:space="preserve">Lets start with this assumption </t>
  </si>
  <si>
    <t>?</t>
  </si>
  <si>
    <t xml:space="preserve"> We will start with this assumption</t>
  </si>
  <si>
    <t xml:space="preserve">PV of Cash Flow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</si>
</sst>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&quot;$&quot;#,##0_);[Red]\(&quot;$&quot;#,##0\)"/>
    <numFmt numFmtId="165" formatCode="&quot;$&quot;#,##0.00_);\(&quot;$&quot;#,##0.00\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#,##0.0_);\(#,##0.0\)"/>
    <numFmt numFmtId="169" formatCode="0.0%"/>
    <numFmt numFmtId="170" formatCode="&quot;$&quot;#,##0.0_);\(&quot;$&quot;#,##0.0\)"/>
    <numFmt numFmtId="171" formatCode="_(* #,##0.0_);_(* \(#,##0.0\);_(* &quot;-&quot;??_);_(@_)"/>
    <numFmt numFmtId="172" formatCode="_(* #,##0_);_(* \(#,##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u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u/>
      <sz val="8"/>
      <name val="Arial"/>
      <family val="2"/>
    </font>
    <font>
      <sz val="8"/>
      <name val="Calibri"/>
      <family val="2"/>
    </font>
    <font>
      <i/>
      <sz val="8"/>
      <color theme="1"/>
      <name val="Arial"/>
      <family val="2"/>
    </font>
    <font>
      <b/>
      <u/>
      <sz val="8"/>
      <color theme="1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1" fillId="0" borderId="0"/>
  </cellStyleXfs>
  <cellXfs count="72">
    <xf numFmtId="0" fontId="0" fillId="0" borderId="0" xfId="0"/>
    <xf numFmtId="0" fontId="2" fillId="0" borderId="0" xfId="0" applyFont="1"/>
    <xf numFmtId="0" fontId="2" fillId="0" borderId="2" xfId="0" applyFont="1" applyBorder="1"/>
    <xf numFmtId="0" fontId="2" fillId="0" borderId="3" xfId="0" applyFont="1" applyBorder="1"/>
    <xf numFmtId="168" fontId="2" fillId="0" borderId="0" xfId="0" applyNumberFormat="1" applyFont="1"/>
    <xf numFmtId="0" fontId="3" fillId="0" borderId="0" xfId="0" applyFont="1"/>
    <xf numFmtId="9" fontId="2" fillId="0" borderId="0" xfId="1" applyFont="1"/>
    <xf numFmtId="2" fontId="2" fillId="0" borderId="0" xfId="0" applyNumberFormat="1" applyFont="1"/>
    <xf numFmtId="2" fontId="3" fillId="0" borderId="0" xfId="0" applyNumberFormat="1" applyFont="1"/>
    <xf numFmtId="0" fontId="4" fillId="0" borderId="0" xfId="0" applyFont="1"/>
    <xf numFmtId="169" fontId="2" fillId="0" borderId="0" xfId="1" applyNumberFormat="1" applyFont="1"/>
    <xf numFmtId="170" fontId="5" fillId="0" borderId="1" xfId="0" applyNumberFormat="1" applyFont="1" applyBorder="1"/>
    <xf numFmtId="170" fontId="5" fillId="0" borderId="5" xfId="0" applyNumberFormat="1" applyFont="1" applyBorder="1"/>
    <xf numFmtId="0" fontId="5" fillId="0" borderId="0" xfId="0" applyFont="1"/>
    <xf numFmtId="170" fontId="5" fillId="0" borderId="0" xfId="3" applyNumberFormat="1" applyFont="1"/>
    <xf numFmtId="170" fontId="5" fillId="0" borderId="4" xfId="3" applyNumberFormat="1" applyFont="1" applyBorder="1"/>
    <xf numFmtId="170" fontId="5" fillId="0" borderId="1" xfId="3" applyNumberFormat="1" applyFont="1" applyBorder="1"/>
    <xf numFmtId="170" fontId="5" fillId="0" borderId="0" xfId="0" applyNumberFormat="1" applyFont="1"/>
    <xf numFmtId="170" fontId="5" fillId="0" borderId="4" xfId="0" applyNumberFormat="1" applyFont="1" applyBorder="1"/>
    <xf numFmtId="170" fontId="5" fillId="0" borderId="6" xfId="0" applyNumberFormat="1" applyFont="1" applyBorder="1"/>
    <xf numFmtId="0" fontId="6" fillId="0" borderId="0" xfId="0" applyFont="1"/>
    <xf numFmtId="170" fontId="6" fillId="0" borderId="0" xfId="0" applyNumberFormat="1" applyFont="1"/>
    <xf numFmtId="168" fontId="5" fillId="0" borderId="0" xfId="0" applyNumberFormat="1" applyFont="1"/>
    <xf numFmtId="168" fontId="5" fillId="0" borderId="4" xfId="0" applyNumberFormat="1" applyFont="1" applyBorder="1"/>
    <xf numFmtId="0" fontId="7" fillId="0" borderId="0" xfId="0" applyFont="1"/>
    <xf numFmtId="169" fontId="5" fillId="0" borderId="0" xfId="1" applyNumberFormat="1" applyFont="1" applyAlignment="1">
      <alignment horizontal="right"/>
    </xf>
    <xf numFmtId="169" fontId="5" fillId="0" borderId="0" xfId="1" applyNumberFormat="1" applyFont="1"/>
    <xf numFmtId="169" fontId="5" fillId="0" borderId="4" xfId="1" applyNumberFormat="1" applyFont="1" applyBorder="1"/>
    <xf numFmtId="168" fontId="5" fillId="0" borderId="0" xfId="0" applyNumberFormat="1" applyFont="1" applyAlignment="1">
      <alignment horizontal="right"/>
    </xf>
    <xf numFmtId="10" fontId="5" fillId="0" borderId="0" xfId="1" applyNumberFormat="1" applyFont="1"/>
    <xf numFmtId="10" fontId="5" fillId="0" borderId="4" xfId="1" applyNumberFormat="1" applyFont="1" applyBorder="1"/>
    <xf numFmtId="170" fontId="6" fillId="0" borderId="7" xfId="0" applyNumberFormat="1" applyFont="1" applyBorder="1"/>
    <xf numFmtId="171" fontId="3" fillId="0" borderId="0" xfId="2" applyNumberFormat="1" applyFont="1"/>
    <xf numFmtId="0" fontId="2" fillId="0" borderId="0" xfId="0" applyFont="1" applyAlignment="1">
      <alignment horizontal="center"/>
    </xf>
    <xf numFmtId="166" fontId="2" fillId="0" borderId="0" xfId="0" applyNumberFormat="1" applyFont="1"/>
    <xf numFmtId="166" fontId="3" fillId="0" borderId="0" xfId="0" applyNumberFormat="1" applyFont="1"/>
    <xf numFmtId="10" fontId="2" fillId="0" borderId="0" xfId="1" applyNumberFormat="1" applyFont="1"/>
    <xf numFmtId="0" fontId="2" fillId="0" borderId="1" xfId="0" applyFont="1" applyBorder="1" applyAlignment="1">
      <alignment horizontal="center"/>
    </xf>
    <xf numFmtId="172" fontId="2" fillId="0" borderId="0" xfId="2" applyNumberFormat="1" applyFont="1"/>
    <xf numFmtId="0" fontId="5" fillId="0" borderId="0" xfId="0" applyFont="1" applyAlignment="1">
      <alignment wrapText="1"/>
    </xf>
    <xf numFmtId="165" fontId="5" fillId="0" borderId="4" xfId="0" applyNumberFormat="1" applyFont="1" applyBorder="1"/>
    <xf numFmtId="0" fontId="5" fillId="0" borderId="1" xfId="0" applyFont="1" applyBorder="1" applyAlignment="1">
      <alignment wrapText="1"/>
    </xf>
    <xf numFmtId="166" fontId="2" fillId="0" borderId="1" xfId="0" applyNumberFormat="1" applyFont="1" applyBorder="1"/>
    <xf numFmtId="0" fontId="2" fillId="0" borderId="1" xfId="0" applyFont="1" applyBorder="1"/>
    <xf numFmtId="0" fontId="9" fillId="0" borderId="0" xfId="0" applyFont="1"/>
    <xf numFmtId="0" fontId="3" fillId="0" borderId="8" xfId="0" applyFont="1" applyBorder="1"/>
    <xf numFmtId="0" fontId="3" fillId="0" borderId="6" xfId="0" applyFont="1" applyBorder="1"/>
    <xf numFmtId="164" fontId="2" fillId="0" borderId="0" xfId="0" applyNumberFormat="1" applyFont="1"/>
    <xf numFmtId="165" fontId="5" fillId="0" borderId="0" xfId="0" applyNumberFormat="1" applyFont="1"/>
    <xf numFmtId="0" fontId="10" fillId="0" borderId="0" xfId="0" applyFont="1"/>
    <xf numFmtId="0" fontId="3" fillId="0" borderId="9" xfId="0" applyFont="1" applyBorder="1"/>
    <xf numFmtId="169" fontId="3" fillId="0" borderId="10" xfId="1" applyNumberFormat="1" applyFont="1" applyBorder="1"/>
    <xf numFmtId="0" fontId="2" fillId="2" borderId="0" xfId="0" applyFont="1" applyFill="1"/>
    <xf numFmtId="166" fontId="2" fillId="2" borderId="0" xfId="0" applyNumberFormat="1" applyFont="1" applyFill="1"/>
    <xf numFmtId="0" fontId="2" fillId="0" borderId="0" xfId="0" applyFont="1" applyAlignment="1">
      <alignment horizontal="left"/>
    </xf>
    <xf numFmtId="1" fontId="2" fillId="0" borderId="0" xfId="0" applyNumberFormat="1" applyFont="1"/>
    <xf numFmtId="165" fontId="5" fillId="0" borderId="5" xfId="3" applyNumberFormat="1" applyFont="1" applyBorder="1"/>
    <xf numFmtId="170" fontId="6" fillId="0" borderId="0" xfId="3" applyNumberFormat="1" applyFont="1"/>
    <xf numFmtId="170" fontId="6" fillId="0" borderId="4" xfId="3" applyNumberFormat="1" applyFont="1" applyBorder="1"/>
    <xf numFmtId="172" fontId="2" fillId="0" borderId="0" xfId="2" applyNumberFormat="1" applyFont="1" applyAlignment="1">
      <alignment horizontal="center"/>
    </xf>
    <xf numFmtId="166" fontId="2" fillId="0" borderId="0" xfId="0" applyNumberFormat="1" applyFont="1" applyAlignment="1">
      <alignment horizontal="center"/>
    </xf>
    <xf numFmtId="166" fontId="3" fillId="0" borderId="0" xfId="0" applyNumberFormat="1" applyFont="1" applyAlignment="1">
      <alignment horizontal="center"/>
    </xf>
    <xf numFmtId="10" fontId="2" fillId="0" borderId="1" xfId="1" applyNumberFormat="1" applyFont="1" applyBorder="1" applyAlignment="1">
      <alignment horizontal="center"/>
    </xf>
    <xf numFmtId="10" fontId="2" fillId="0" borderId="0" xfId="1" applyNumberFormat="1" applyFont="1" applyAlignment="1">
      <alignment horizontal="center"/>
    </xf>
    <xf numFmtId="166" fontId="2" fillId="0" borderId="1" xfId="0" applyNumberFormat="1" applyFont="1" applyBorder="1" applyAlignment="1">
      <alignment horizontal="center"/>
    </xf>
    <xf numFmtId="171" fontId="3" fillId="0" borderId="7" xfId="2" applyNumberFormat="1" applyFont="1" applyBorder="1" applyAlignment="1">
      <alignment horizontal="center"/>
    </xf>
    <xf numFmtId="171" fontId="2" fillId="0" borderId="0" xfId="2" applyNumberFormat="1" applyFont="1" applyAlignment="1">
      <alignment horizontal="center"/>
    </xf>
    <xf numFmtId="171" fontId="3" fillId="0" borderId="0" xfId="2" applyNumberFormat="1" applyFont="1" applyAlignment="1">
      <alignment horizontal="center"/>
    </xf>
    <xf numFmtId="167" fontId="2" fillId="0" borderId="0" xfId="0" applyNumberFormat="1" applyFont="1" applyAlignment="1">
      <alignment horizontal="center"/>
    </xf>
    <xf numFmtId="169" fontId="3" fillId="0" borderId="5" xfId="1" applyNumberFormat="1" applyFont="1" applyBorder="1" applyAlignment="1">
      <alignment horizontal="center"/>
    </xf>
    <xf numFmtId="169" fontId="2" fillId="0" borderId="0" xfId="1" applyNumberFormat="1" applyFont="1" applyAlignment="1">
      <alignment horizontal="center"/>
    </xf>
    <xf numFmtId="0" fontId="3" fillId="0" borderId="1" xfId="0" applyFont="1" applyBorder="1" applyAlignment="1">
      <alignment horizontal="center"/>
    </xf>
  </cellXfs>
  <cellStyles count="5">
    <cellStyle name="Comma" xfId="2" builtinId="3"/>
    <cellStyle name="Currency" xfId="3" builtinId="4"/>
    <cellStyle name="Normal" xfId="0" builtinId="0"/>
    <cellStyle name="Normal 2 2" xfId="4" xr:uid="{00000000-0005-0000-0000-000003000000}"/>
    <cellStyle name="Percent" xfId="1" builtinId="5"/>
  </cellStyles>
  <dxfs count="3">
    <dxf>
      <font>
        <b/>
        <i val="0"/>
        <color rgb="FFFF0000"/>
      </font>
    </dxf>
    <dxf>
      <font>
        <b/>
        <i val="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0835C4-1B43-8140-B478-5E253DC8B240}">
  <dimension ref="A1:F43"/>
  <sheetViews>
    <sheetView tabSelected="1" zoomScale="152" zoomScaleNormal="152" workbookViewId="0">
      <selection activeCell="G26" sqref="G26"/>
    </sheetView>
  </sheetViews>
  <sheetFormatPr defaultColWidth="8.77734375" defaultRowHeight="10.199999999999999" x14ac:dyDescent="0.2"/>
  <cols>
    <col min="1" max="1" width="26.44140625" style="1" bestFit="1" customWidth="1"/>
    <col min="2" max="2" width="14.44140625" style="1" customWidth="1"/>
    <col min="3" max="6" width="13" style="1" customWidth="1"/>
    <col min="7" max="7" width="11.33203125" style="1" bestFit="1" customWidth="1"/>
    <col min="8" max="8" width="11.44140625" style="1" bestFit="1" customWidth="1"/>
    <col min="9" max="16384" width="8.77734375" style="1"/>
  </cols>
  <sheetData>
    <row r="1" spans="1:6" x14ac:dyDescent="0.2">
      <c r="A1" s="71" t="s">
        <v>30</v>
      </c>
      <c r="B1" s="71"/>
    </row>
    <row r="2" spans="1:6" x14ac:dyDescent="0.2">
      <c r="B2" s="33" t="s">
        <v>31</v>
      </c>
    </row>
    <row r="3" spans="1:6" x14ac:dyDescent="0.2">
      <c r="A3" s="1" t="s">
        <v>39</v>
      </c>
      <c r="B3" s="55">
        <v>100</v>
      </c>
      <c r="C3" s="54" t="s">
        <v>61</v>
      </c>
    </row>
    <row r="4" spans="1:6" x14ac:dyDescent="0.2">
      <c r="A4" s="52" t="s">
        <v>37</v>
      </c>
      <c r="B4" s="53">
        <v>80</v>
      </c>
    </row>
    <row r="5" spans="1:6" x14ac:dyDescent="0.2">
      <c r="A5" s="1" t="s">
        <v>38</v>
      </c>
      <c r="B5" s="59" t="s">
        <v>62</v>
      </c>
    </row>
    <row r="6" spans="1:6" x14ac:dyDescent="0.2">
      <c r="B6" s="60"/>
    </row>
    <row r="7" spans="1:6" x14ac:dyDescent="0.2">
      <c r="A7" s="5" t="s">
        <v>60</v>
      </c>
      <c r="B7" s="61" t="s">
        <v>62</v>
      </c>
    </row>
    <row r="8" spans="1:6" x14ac:dyDescent="0.2">
      <c r="A8" s="52" t="s">
        <v>32</v>
      </c>
      <c r="B8" s="53">
        <v>310600</v>
      </c>
    </row>
    <row r="9" spans="1:6" x14ac:dyDescent="0.2">
      <c r="A9" s="52" t="s">
        <v>33</v>
      </c>
      <c r="B9" s="53">
        <v>38644</v>
      </c>
    </row>
    <row r="10" spans="1:6" x14ac:dyDescent="0.2">
      <c r="A10" s="52" t="s">
        <v>34</v>
      </c>
      <c r="B10" s="53">
        <v>594750</v>
      </c>
    </row>
    <row r="11" spans="1:6" x14ac:dyDescent="0.2">
      <c r="A11" s="1" t="s">
        <v>35</v>
      </c>
      <c r="B11" s="60" t="s">
        <v>62</v>
      </c>
    </row>
    <row r="12" spans="1:6" x14ac:dyDescent="0.2">
      <c r="A12" s="5" t="s">
        <v>36</v>
      </c>
      <c r="B12" s="61" t="s">
        <v>62</v>
      </c>
      <c r="F12" s="47"/>
    </row>
    <row r="13" spans="1:6" s="5" customFormat="1" ht="10.8" thickBot="1" x14ac:dyDescent="0.25">
      <c r="A13" s="5" t="s">
        <v>41</v>
      </c>
      <c r="B13" s="61" t="s">
        <v>62</v>
      </c>
    </row>
    <row r="14" spans="1:6" ht="10.8" thickBot="1" x14ac:dyDescent="0.25">
      <c r="A14" s="43" t="s">
        <v>42</v>
      </c>
      <c r="B14" s="62" t="s">
        <v>62</v>
      </c>
      <c r="D14" s="50" t="s">
        <v>59</v>
      </c>
      <c r="E14" s="51">
        <v>0.1</v>
      </c>
      <c r="F14" s="1" t="s">
        <v>63</v>
      </c>
    </row>
    <row r="16" spans="1:6" x14ac:dyDescent="0.2">
      <c r="A16" s="43"/>
      <c r="B16" s="37" t="s">
        <v>43</v>
      </c>
      <c r="C16" s="37" t="s">
        <v>44</v>
      </c>
      <c r="D16" s="37" t="s">
        <v>45</v>
      </c>
      <c r="E16" s="37" t="s">
        <v>46</v>
      </c>
      <c r="F16" s="37" t="s">
        <v>47</v>
      </c>
    </row>
    <row r="17" spans="1:6" x14ac:dyDescent="0.2">
      <c r="A17" s="5" t="s">
        <v>39</v>
      </c>
      <c r="B17" s="32">
        <f>B3</f>
        <v>100</v>
      </c>
      <c r="C17" s="32"/>
      <c r="D17" s="32"/>
      <c r="E17" s="32"/>
      <c r="F17" s="32"/>
    </row>
    <row r="18" spans="1:6" x14ac:dyDescent="0.2">
      <c r="A18" s="1" t="s">
        <v>37</v>
      </c>
      <c r="B18" s="34">
        <v>80</v>
      </c>
      <c r="C18" s="34"/>
      <c r="D18" s="34"/>
      <c r="E18" s="34"/>
      <c r="F18" s="34"/>
    </row>
    <row r="19" spans="1:6" s="5" customFormat="1" x14ac:dyDescent="0.2">
      <c r="A19" s="1" t="s">
        <v>38</v>
      </c>
      <c r="B19" s="59" t="s">
        <v>62</v>
      </c>
      <c r="C19" s="38"/>
      <c r="D19" s="38"/>
      <c r="E19" s="38"/>
      <c r="F19" s="38"/>
    </row>
    <row r="20" spans="1:6" s="5" customFormat="1" x14ac:dyDescent="0.2">
      <c r="A20" s="1"/>
      <c r="B20" s="38"/>
      <c r="C20" s="38"/>
      <c r="D20" s="38"/>
      <c r="E20" s="38"/>
      <c r="F20" s="38"/>
    </row>
    <row r="21" spans="1:6" x14ac:dyDescent="0.2">
      <c r="A21" s="5" t="s">
        <v>40</v>
      </c>
      <c r="B21" s="35" t="s">
        <v>62</v>
      </c>
      <c r="C21" s="35"/>
      <c r="D21" s="35"/>
      <c r="E21" s="35"/>
      <c r="F21" s="35"/>
    </row>
    <row r="22" spans="1:6" x14ac:dyDescent="0.2">
      <c r="A22" s="1" t="s">
        <v>48</v>
      </c>
      <c r="B22" s="34">
        <f>B8</f>
        <v>310600</v>
      </c>
      <c r="C22" s="34"/>
      <c r="D22" s="34"/>
      <c r="E22" s="34"/>
      <c r="F22" s="34"/>
    </row>
    <row r="23" spans="1:6" x14ac:dyDescent="0.2">
      <c r="A23" s="1" t="s">
        <v>53</v>
      </c>
      <c r="B23" s="34">
        <f>B9</f>
        <v>38644</v>
      </c>
      <c r="C23" s="34"/>
      <c r="D23" s="34"/>
      <c r="E23" s="34"/>
      <c r="F23" s="34"/>
    </row>
    <row r="24" spans="1:6" x14ac:dyDescent="0.2">
      <c r="A24" s="13" t="s">
        <v>54</v>
      </c>
      <c r="B24" s="34">
        <f>B10</f>
        <v>594750</v>
      </c>
      <c r="C24" s="34"/>
      <c r="D24" s="34"/>
      <c r="E24" s="34"/>
      <c r="F24" s="34"/>
    </row>
    <row r="25" spans="1:6" x14ac:dyDescent="0.2">
      <c r="A25" s="1" t="s">
        <v>35</v>
      </c>
      <c r="B25" s="60" t="s">
        <v>62</v>
      </c>
      <c r="C25" s="34"/>
      <c r="D25" s="34"/>
      <c r="E25" s="34"/>
      <c r="F25" s="34"/>
    </row>
    <row r="26" spans="1:6" x14ac:dyDescent="0.2">
      <c r="A26" s="5" t="s">
        <v>36</v>
      </c>
      <c r="B26" s="61" t="s">
        <v>62</v>
      </c>
      <c r="C26" s="35"/>
      <c r="D26" s="35"/>
      <c r="E26" s="35"/>
      <c r="F26" s="35"/>
    </row>
    <row r="27" spans="1:6" x14ac:dyDescent="0.2">
      <c r="B27" s="60"/>
      <c r="C27" s="34"/>
      <c r="D27" s="34"/>
      <c r="E27" s="34"/>
      <c r="F27" s="34"/>
    </row>
    <row r="28" spans="1:6" s="5" customFormat="1" x14ac:dyDescent="0.2">
      <c r="A28" s="5" t="s">
        <v>41</v>
      </c>
      <c r="B28" s="61" t="s">
        <v>62</v>
      </c>
      <c r="C28" s="35"/>
      <c r="D28" s="35"/>
      <c r="E28" s="35"/>
      <c r="F28" s="35"/>
    </row>
    <row r="29" spans="1:6" s="5" customFormat="1" x14ac:dyDescent="0.2">
      <c r="A29" s="1" t="s">
        <v>42</v>
      </c>
      <c r="B29" s="63" t="s">
        <v>62</v>
      </c>
      <c r="C29" s="36"/>
      <c r="D29" s="36"/>
      <c r="E29" s="36"/>
      <c r="F29" s="36"/>
    </row>
    <row r="30" spans="1:6" x14ac:dyDescent="0.2">
      <c r="A30" s="41" t="s">
        <v>49</v>
      </c>
      <c r="B30" s="64" t="s">
        <v>62</v>
      </c>
      <c r="C30" s="42"/>
      <c r="D30" s="42"/>
      <c r="E30" s="42"/>
      <c r="F30" s="42"/>
    </row>
    <row r="31" spans="1:6" x14ac:dyDescent="0.2">
      <c r="B31" s="34"/>
      <c r="C31" s="34"/>
      <c r="D31" s="34"/>
      <c r="E31" s="34"/>
      <c r="F31" s="34"/>
    </row>
    <row r="32" spans="1:6" x14ac:dyDescent="0.2">
      <c r="B32" s="34"/>
      <c r="C32" s="34"/>
      <c r="D32" s="34"/>
      <c r="E32" s="34"/>
      <c r="F32" s="34"/>
    </row>
    <row r="33" spans="1:6" x14ac:dyDescent="0.2">
      <c r="A33" s="13"/>
      <c r="B33" s="34"/>
      <c r="C33" s="34"/>
      <c r="D33" s="34"/>
      <c r="E33" s="34"/>
      <c r="F33" s="34"/>
    </row>
    <row r="34" spans="1:6" x14ac:dyDescent="0.2">
      <c r="B34" s="34"/>
      <c r="C34" s="34"/>
      <c r="D34" s="34"/>
      <c r="E34" s="34"/>
      <c r="F34" s="34"/>
    </row>
    <row r="35" spans="1:6" x14ac:dyDescent="0.2">
      <c r="A35" s="5"/>
      <c r="B35" s="35"/>
      <c r="C35" s="35"/>
      <c r="D35" s="35"/>
      <c r="E35" s="35"/>
      <c r="F35" s="35"/>
    </row>
    <row r="36" spans="1:6" x14ac:dyDescent="0.2">
      <c r="A36" s="5"/>
      <c r="B36" s="35"/>
      <c r="C36" s="35"/>
      <c r="D36" s="35"/>
      <c r="E36" s="35"/>
      <c r="F36" s="35"/>
    </row>
    <row r="37" spans="1:6" x14ac:dyDescent="0.2">
      <c r="B37" s="34"/>
      <c r="C37" s="34"/>
      <c r="D37" s="34"/>
      <c r="E37" s="34"/>
      <c r="F37" s="34"/>
    </row>
    <row r="38" spans="1:6" s="5" customFormat="1" x14ac:dyDescent="0.2">
      <c r="A38" s="1"/>
      <c r="B38" s="38"/>
      <c r="C38" s="38"/>
      <c r="D38" s="38"/>
      <c r="E38" s="38"/>
      <c r="F38" s="38"/>
    </row>
    <row r="39" spans="1:6" x14ac:dyDescent="0.2">
      <c r="B39" s="38"/>
      <c r="C39" s="38"/>
      <c r="D39" s="38"/>
      <c r="E39" s="38"/>
      <c r="F39" s="38"/>
    </row>
    <row r="40" spans="1:6" x14ac:dyDescent="0.2">
      <c r="B40" s="34"/>
      <c r="C40" s="34"/>
      <c r="D40" s="34"/>
      <c r="E40" s="34"/>
      <c r="F40" s="34"/>
    </row>
    <row r="41" spans="1:6" s="5" customFormat="1" x14ac:dyDescent="0.2">
      <c r="B41" s="35"/>
      <c r="C41" s="35"/>
      <c r="D41" s="35"/>
      <c r="E41" s="35"/>
      <c r="F41" s="35"/>
    </row>
    <row r="42" spans="1:6" s="5" customFormat="1" x14ac:dyDescent="0.2">
      <c r="A42" s="1"/>
      <c r="B42" s="36"/>
      <c r="C42" s="36"/>
      <c r="D42" s="36"/>
      <c r="E42" s="36"/>
      <c r="F42" s="36"/>
    </row>
    <row r="43" spans="1:6" x14ac:dyDescent="0.2">
      <c r="A43" s="39"/>
      <c r="B43" s="34"/>
      <c r="C43" s="34"/>
      <c r="D43" s="34"/>
      <c r="E43" s="34"/>
      <c r="F43" s="34"/>
    </row>
  </sheetData>
  <mergeCells count="1">
    <mergeCell ref="A1:B1"/>
  </mergeCells>
  <conditionalFormatting sqref="B30:F30">
    <cfRule type="cellIs" dxfId="2" priority="1" operator="lessThan">
      <formula>0</formula>
    </cfRule>
    <cfRule type="cellIs" dxfId="1" priority="3" operator="lessThan">
      <formula>0</formula>
    </cfRule>
  </conditionalFormatting>
  <conditionalFormatting sqref="B43:F43">
    <cfRule type="cellIs" dxfId="0" priority="2" operator="lessThan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52"/>
  <sheetViews>
    <sheetView topLeftCell="A13" zoomScale="150" zoomScaleNormal="150" zoomScalePageLayoutView="90" workbookViewId="0">
      <selection activeCell="D32" sqref="D32"/>
    </sheetView>
  </sheetViews>
  <sheetFormatPr defaultColWidth="8.77734375" defaultRowHeight="10.199999999999999" x14ac:dyDescent="0.2"/>
  <cols>
    <col min="1" max="1" width="32.33203125" style="1" bestFit="1" customWidth="1"/>
    <col min="2" max="2" width="9.6640625" style="1" bestFit="1" customWidth="1"/>
    <col min="3" max="4" width="10" style="1" bestFit="1" customWidth="1"/>
    <col min="5" max="10" width="8.77734375" style="1"/>
    <col min="11" max="11" width="24.6640625" style="1" bestFit="1" customWidth="1"/>
    <col min="12" max="12" width="10.6640625" style="1" bestFit="1" customWidth="1"/>
    <col min="13" max="16384" width="8.77734375" style="1"/>
  </cols>
  <sheetData>
    <row r="1" spans="1:16" x14ac:dyDescent="0.2">
      <c r="B1" s="71" t="s">
        <v>0</v>
      </c>
      <c r="C1" s="71"/>
      <c r="D1" s="71"/>
      <c r="E1" s="71" t="s">
        <v>1</v>
      </c>
      <c r="F1" s="71"/>
      <c r="G1" s="71"/>
      <c r="H1" s="71"/>
      <c r="I1" s="71"/>
      <c r="K1" s="9"/>
    </row>
    <row r="2" spans="1:16" x14ac:dyDescent="0.2">
      <c r="B2" s="2">
        <v>2012</v>
      </c>
      <c r="C2" s="2">
        <v>2013</v>
      </c>
      <c r="D2" s="3">
        <v>2014</v>
      </c>
      <c r="E2" s="2">
        <v>2015</v>
      </c>
      <c r="F2" s="2">
        <v>2016</v>
      </c>
      <c r="G2" s="2">
        <v>2017</v>
      </c>
      <c r="H2" s="2">
        <v>2018</v>
      </c>
      <c r="I2" s="2">
        <v>2019</v>
      </c>
    </row>
    <row r="3" spans="1:16" x14ac:dyDescent="0.2">
      <c r="A3" s="13" t="s">
        <v>2</v>
      </c>
      <c r="B3" s="14">
        <v>4132.5169999999998</v>
      </c>
      <c r="C3" s="14">
        <v>7491.1869999999999</v>
      </c>
      <c r="D3" s="15">
        <v>11000</v>
      </c>
      <c r="E3" s="14">
        <f>D3*(1+E23)</f>
        <v>13200</v>
      </c>
      <c r="F3" s="14"/>
      <c r="G3" s="14"/>
      <c r="H3" s="14"/>
      <c r="I3" s="14"/>
      <c r="J3" s="6"/>
    </row>
    <row r="4" spans="1:16" x14ac:dyDescent="0.2">
      <c r="A4" s="13" t="s">
        <v>3</v>
      </c>
      <c r="B4" s="16">
        <v>1303.4159999999999</v>
      </c>
      <c r="C4" s="16">
        <v>1632.722</v>
      </c>
      <c r="D4" s="56">
        <f>D3*D24</f>
        <v>2397.476127615023</v>
      </c>
      <c r="E4" s="16"/>
      <c r="F4" s="16"/>
      <c r="G4" s="16"/>
      <c r="H4" s="16"/>
      <c r="I4" s="16"/>
      <c r="L4" s="7"/>
    </row>
    <row r="5" spans="1:16" s="5" customFormat="1" x14ac:dyDescent="0.2">
      <c r="A5" s="20" t="s">
        <v>4</v>
      </c>
      <c r="B5" s="57">
        <f>B3-B4</f>
        <v>2829.1009999999997</v>
      </c>
      <c r="C5" s="57">
        <f t="shared" ref="C5" si="0">C3-C4</f>
        <v>5858.4650000000001</v>
      </c>
      <c r="D5" s="58">
        <f>D3-D4</f>
        <v>8602.5238723849761</v>
      </c>
      <c r="E5" s="57"/>
      <c r="F5" s="57"/>
      <c r="G5" s="57"/>
      <c r="H5" s="57"/>
      <c r="I5" s="57"/>
    </row>
    <row r="6" spans="1:16" x14ac:dyDescent="0.2">
      <c r="A6" s="13"/>
      <c r="B6" s="17"/>
      <c r="C6" s="17"/>
      <c r="D6" s="18"/>
      <c r="E6" s="17"/>
      <c r="F6" s="17"/>
      <c r="G6" s="17"/>
      <c r="H6" s="17"/>
      <c r="I6" s="17"/>
    </row>
    <row r="7" spans="1:16" x14ac:dyDescent="0.2">
      <c r="A7" s="13" t="s">
        <v>5</v>
      </c>
      <c r="B7" s="17">
        <v>2449.1999999999998</v>
      </c>
      <c r="C7" s="17">
        <v>4342.5</v>
      </c>
      <c r="D7" s="18">
        <f>D3*D25</f>
        <v>6376.4928041443909</v>
      </c>
      <c r="E7" s="17"/>
      <c r="F7" s="17"/>
      <c r="G7" s="17"/>
      <c r="H7" s="17"/>
      <c r="I7" s="17"/>
    </row>
    <row r="8" spans="1:16" x14ac:dyDescent="0.2">
      <c r="A8" s="13" t="s">
        <v>6</v>
      </c>
      <c r="B8" s="11">
        <f>B3*B26</f>
        <v>0</v>
      </c>
      <c r="C8" s="11">
        <f>C3*C26</f>
        <v>0</v>
      </c>
      <c r="D8" s="12">
        <f>D3*D26</f>
        <v>0</v>
      </c>
      <c r="E8" s="19"/>
      <c r="F8" s="11"/>
      <c r="G8" s="11"/>
      <c r="H8" s="11"/>
      <c r="I8" s="11"/>
      <c r="M8" s="7"/>
      <c r="N8" s="7"/>
      <c r="O8" s="7"/>
      <c r="P8" s="7"/>
    </row>
    <row r="9" spans="1:16" s="5" customFormat="1" x14ac:dyDescent="0.2">
      <c r="A9" s="20" t="s">
        <v>7</v>
      </c>
      <c r="B9" s="21">
        <f>B5-B7-B8</f>
        <v>379.90099999999984</v>
      </c>
      <c r="C9" s="21">
        <f>C5-C7-C8</f>
        <v>1515.9650000000001</v>
      </c>
      <c r="D9" s="31">
        <f>D5-D7-D8</f>
        <v>2226.0310682405852</v>
      </c>
      <c r="E9" s="21"/>
      <c r="F9" s="21"/>
      <c r="G9" s="21"/>
      <c r="H9" s="21"/>
      <c r="I9" s="21"/>
      <c r="M9" s="8"/>
    </row>
    <row r="10" spans="1:16" x14ac:dyDescent="0.2">
      <c r="A10" s="13" t="s">
        <v>8</v>
      </c>
      <c r="B10" s="29">
        <f>B9/B3</f>
        <v>9.1929688371517854E-2</v>
      </c>
      <c r="C10" s="29">
        <f>C9/C3</f>
        <v>0.20236646074914433</v>
      </c>
      <c r="D10" s="30">
        <f>D9/D3</f>
        <v>0.20236646074914411</v>
      </c>
      <c r="E10" s="29"/>
      <c r="F10" s="29"/>
      <c r="G10" s="29"/>
      <c r="H10" s="29"/>
      <c r="I10" s="29"/>
      <c r="M10" s="8"/>
    </row>
    <row r="11" spans="1:16" x14ac:dyDescent="0.2">
      <c r="A11" s="13"/>
      <c r="B11" s="17"/>
      <c r="C11" s="17"/>
      <c r="D11" s="18"/>
      <c r="E11" s="17"/>
      <c r="F11" s="17"/>
      <c r="G11" s="17"/>
      <c r="H11" s="17"/>
      <c r="I11" s="17"/>
      <c r="M11" s="8"/>
    </row>
    <row r="12" spans="1:16" x14ac:dyDescent="0.2">
      <c r="A12" s="13" t="s">
        <v>55</v>
      </c>
      <c r="B12" s="17">
        <v>41.8</v>
      </c>
      <c r="C12" s="17">
        <v>149.00700000000001</v>
      </c>
      <c r="D12" s="40">
        <f>D18*D30</f>
        <v>24.75</v>
      </c>
      <c r="E12" s="17"/>
      <c r="F12" s="17"/>
      <c r="G12" s="17"/>
      <c r="H12" s="17"/>
      <c r="I12" s="17"/>
    </row>
    <row r="13" spans="1:16" x14ac:dyDescent="0.2">
      <c r="A13" s="13" t="s">
        <v>9</v>
      </c>
      <c r="B13" s="17">
        <f>B9-B12</f>
        <v>338.10099999999983</v>
      </c>
      <c r="C13" s="17">
        <f>C9-C12</f>
        <v>1366.9580000000001</v>
      </c>
      <c r="D13" s="18">
        <f>D9-D12</f>
        <v>2201.2810682405852</v>
      </c>
      <c r="E13" s="17"/>
      <c r="F13" s="17"/>
      <c r="G13" s="17"/>
      <c r="H13" s="17"/>
      <c r="I13" s="17"/>
      <c r="K13" s="9"/>
      <c r="L13" s="9"/>
    </row>
    <row r="14" spans="1:16" x14ac:dyDescent="0.2">
      <c r="A14" s="13" t="s">
        <v>56</v>
      </c>
      <c r="B14" s="11">
        <v>4.4210000000000003</v>
      </c>
      <c r="C14" s="11">
        <v>74.191000000000003</v>
      </c>
      <c r="D14" s="12">
        <f>D13*0.35</f>
        <v>770.44837388420478</v>
      </c>
      <c r="E14" s="11"/>
      <c r="F14" s="11"/>
      <c r="G14" s="11"/>
      <c r="H14" s="11"/>
      <c r="I14" s="11"/>
    </row>
    <row r="15" spans="1:16" x14ac:dyDescent="0.2">
      <c r="A15" s="13" t="s">
        <v>10</v>
      </c>
      <c r="B15" s="17">
        <f t="shared" ref="B15:D15" si="1">B13-B14</f>
        <v>333.67999999999984</v>
      </c>
      <c r="C15" s="17">
        <f t="shared" si="1"/>
        <v>1292.7670000000001</v>
      </c>
      <c r="D15" s="18">
        <f t="shared" si="1"/>
        <v>1430.8326943563804</v>
      </c>
      <c r="E15" s="17"/>
      <c r="F15" s="17"/>
      <c r="G15" s="17"/>
      <c r="H15" s="17"/>
      <c r="I15" s="17"/>
    </row>
    <row r="16" spans="1:16" x14ac:dyDescent="0.2">
      <c r="A16" s="13"/>
      <c r="B16" s="17"/>
      <c r="C16" s="17"/>
      <c r="D16" s="18"/>
      <c r="E16" s="17"/>
      <c r="F16" s="17"/>
      <c r="G16" s="17"/>
      <c r="H16" s="17"/>
      <c r="I16" s="17"/>
    </row>
    <row r="17" spans="1:16" x14ac:dyDescent="0.2">
      <c r="A17" s="13" t="s">
        <v>55</v>
      </c>
      <c r="B17" s="17">
        <f>B12</f>
        <v>41.8</v>
      </c>
      <c r="C17" s="17">
        <f t="shared" ref="C17:D17" si="2">C12</f>
        <v>149.00700000000001</v>
      </c>
      <c r="D17" s="18">
        <f t="shared" si="2"/>
        <v>24.75</v>
      </c>
      <c r="E17" s="17"/>
      <c r="F17" s="17"/>
      <c r="G17" s="17"/>
      <c r="H17" s="17"/>
      <c r="I17" s="17"/>
    </row>
    <row r="18" spans="1:16" x14ac:dyDescent="0.2">
      <c r="A18" s="13" t="s">
        <v>57</v>
      </c>
      <c r="B18" s="17">
        <v>142.19999999999999</v>
      </c>
      <c r="C18" s="17">
        <f>1194.393</f>
        <v>1194.393</v>
      </c>
      <c r="D18" s="18">
        <f>D29*D3</f>
        <v>33</v>
      </c>
      <c r="E18" s="17">
        <v>1000</v>
      </c>
      <c r="F18" s="48"/>
      <c r="G18" s="48"/>
      <c r="H18" s="48"/>
      <c r="I18" s="48"/>
    </row>
    <row r="19" spans="1:16" x14ac:dyDescent="0.2">
      <c r="A19" s="13" t="s">
        <v>52</v>
      </c>
      <c r="B19" s="11">
        <v>10.8</v>
      </c>
      <c r="C19" s="11">
        <v>271.2</v>
      </c>
      <c r="D19" s="12">
        <v>68</v>
      </c>
      <c r="E19" s="11"/>
      <c r="F19" s="11"/>
      <c r="G19" s="11"/>
      <c r="H19" s="11"/>
      <c r="I19" s="11"/>
      <c r="L19" s="4"/>
      <c r="M19" s="4"/>
      <c r="N19" s="4"/>
      <c r="O19" s="4"/>
      <c r="P19" s="4"/>
    </row>
    <row r="20" spans="1:16" x14ac:dyDescent="0.2">
      <c r="A20" s="20" t="s">
        <v>58</v>
      </c>
      <c r="B20" s="21">
        <f>B15+B17-B18-B19</f>
        <v>222.47999999999985</v>
      </c>
      <c r="C20" s="21">
        <f>C15+C17-C18-C19</f>
        <v>-23.818999999999903</v>
      </c>
      <c r="D20" s="31">
        <f>D15+D17-D18-D19</f>
        <v>1354.5826943563804</v>
      </c>
      <c r="E20" s="21"/>
      <c r="F20" s="21"/>
      <c r="G20" s="21"/>
      <c r="H20" s="21"/>
      <c r="I20" s="21"/>
      <c r="L20" s="7"/>
      <c r="M20" s="7"/>
      <c r="N20" s="7"/>
      <c r="O20" s="7"/>
      <c r="P20" s="7"/>
    </row>
    <row r="21" spans="1:16" x14ac:dyDescent="0.2">
      <c r="A21" s="13"/>
      <c r="B21" s="22"/>
      <c r="C21" s="22"/>
      <c r="D21" s="23"/>
      <c r="E21" s="22"/>
      <c r="F21" s="22"/>
      <c r="G21" s="22"/>
      <c r="H21" s="22"/>
      <c r="I21" s="22"/>
      <c r="K21" s="5"/>
      <c r="L21" s="8"/>
    </row>
    <row r="22" spans="1:16" x14ac:dyDescent="0.2">
      <c r="A22" s="24" t="s">
        <v>11</v>
      </c>
      <c r="B22" s="22"/>
      <c r="C22" s="22"/>
      <c r="D22" s="23"/>
      <c r="E22" s="22"/>
      <c r="F22" s="22"/>
      <c r="G22" s="22"/>
      <c r="H22" s="22"/>
      <c r="I22" s="22"/>
      <c r="K22" s="5"/>
      <c r="L22" s="8"/>
    </row>
    <row r="23" spans="1:16" x14ac:dyDescent="0.2">
      <c r="A23" s="13" t="s">
        <v>12</v>
      </c>
      <c r="B23" s="25" t="s">
        <v>19</v>
      </c>
      <c r="C23" s="26">
        <v>0.81299999999999994</v>
      </c>
      <c r="D23" s="27">
        <v>0.46800000000000003</v>
      </c>
      <c r="E23" s="26">
        <v>0.2</v>
      </c>
      <c r="F23" s="26">
        <v>0.4</v>
      </c>
      <c r="G23" s="26">
        <v>0.25</v>
      </c>
      <c r="H23" s="26">
        <v>0.25</v>
      </c>
      <c r="I23" s="26">
        <v>0.25</v>
      </c>
      <c r="J23" s="6"/>
      <c r="K23" s="5"/>
      <c r="L23" s="8"/>
    </row>
    <row r="24" spans="1:16" x14ac:dyDescent="0.2">
      <c r="A24" s="13" t="s">
        <v>13</v>
      </c>
      <c r="B24" s="26">
        <f>B4/B3</f>
        <v>0.31540487310760001</v>
      </c>
      <c r="C24" s="26">
        <f>C4/C3</f>
        <v>0.21795237523772934</v>
      </c>
      <c r="D24" s="27">
        <f>C24</f>
        <v>0.21795237523772934</v>
      </c>
      <c r="E24" s="26">
        <v>0.218</v>
      </c>
      <c r="F24" s="26">
        <v>0.218</v>
      </c>
      <c r="G24" s="26">
        <v>0.218</v>
      </c>
      <c r="H24" s="26">
        <v>0.218</v>
      </c>
      <c r="I24" s="26">
        <v>0.218</v>
      </c>
      <c r="J24" s="6"/>
    </row>
    <row r="25" spans="1:16" x14ac:dyDescent="0.2">
      <c r="A25" s="13" t="s">
        <v>14</v>
      </c>
      <c r="B25" s="26">
        <f>B7/B3</f>
        <v>0.59266543852088205</v>
      </c>
      <c r="C25" s="26">
        <f>C7/C3</f>
        <v>0.57968116401312642</v>
      </c>
      <c r="D25" s="27">
        <f>C25</f>
        <v>0.57968116401312642</v>
      </c>
      <c r="E25" s="26">
        <f>D25-0.01</f>
        <v>0.56968116401312641</v>
      </c>
      <c r="F25" s="26">
        <f>E25-0.01</f>
        <v>0.5596811640131264</v>
      </c>
      <c r="G25" s="26">
        <f t="shared" ref="G25:I25" si="3">F25-0.01</f>
        <v>0.54968116401312639</v>
      </c>
      <c r="H25" s="26">
        <f t="shared" si="3"/>
        <v>0.53968116401312638</v>
      </c>
      <c r="I25" s="26">
        <f t="shared" si="3"/>
        <v>0.52968116401312637</v>
      </c>
      <c r="J25" s="6"/>
      <c r="K25" s="5"/>
      <c r="L25" s="8"/>
    </row>
    <row r="26" spans="1:16" x14ac:dyDescent="0.2">
      <c r="A26" s="13" t="s">
        <v>15</v>
      </c>
      <c r="B26" s="26">
        <v>0</v>
      </c>
      <c r="C26" s="26">
        <v>0</v>
      </c>
      <c r="D26" s="27">
        <v>0</v>
      </c>
      <c r="E26" s="26">
        <v>1E-3</v>
      </c>
      <c r="F26" s="26">
        <v>1E-3</v>
      </c>
      <c r="G26" s="26">
        <v>1E-3</v>
      </c>
      <c r="H26" s="26">
        <v>1E-3</v>
      </c>
      <c r="I26" s="26">
        <v>1E-3</v>
      </c>
      <c r="J26" s="6"/>
    </row>
    <row r="27" spans="1:16" x14ac:dyDescent="0.2">
      <c r="A27" s="13"/>
      <c r="B27" s="22"/>
      <c r="C27" s="22"/>
      <c r="D27" s="23"/>
      <c r="E27" s="22"/>
      <c r="F27" s="22"/>
      <c r="G27" s="22"/>
      <c r="H27" s="22"/>
      <c r="I27" s="22"/>
    </row>
    <row r="28" spans="1:16" x14ac:dyDescent="0.2">
      <c r="A28" s="24" t="s">
        <v>16</v>
      </c>
      <c r="B28" s="22"/>
      <c r="C28" s="22"/>
      <c r="D28" s="23"/>
      <c r="E28" s="22"/>
      <c r="F28" s="22"/>
      <c r="G28" s="22"/>
      <c r="H28" s="22"/>
      <c r="I28" s="22"/>
      <c r="K28" s="5"/>
      <c r="L28" s="8"/>
    </row>
    <row r="29" spans="1:16" x14ac:dyDescent="0.2">
      <c r="A29" s="13" t="s">
        <v>17</v>
      </c>
      <c r="B29" s="25">
        <f>B18/B3</f>
        <v>3.4410021785754301E-2</v>
      </c>
      <c r="C29" s="26">
        <f>C18/C3</f>
        <v>0.15943975233831434</v>
      </c>
      <c r="D29" s="27">
        <v>3.0000000000000001E-3</v>
      </c>
      <c r="E29" s="26">
        <f>E18/E3</f>
        <v>7.575757575757576E-2</v>
      </c>
      <c r="F29" s="26">
        <v>3.0000000000000001E-3</v>
      </c>
      <c r="G29" s="26">
        <v>3.0000000000000001E-3</v>
      </c>
      <c r="H29" s="26">
        <v>3.0000000000000001E-3</v>
      </c>
      <c r="I29" s="26">
        <v>3.0000000000000001E-3</v>
      </c>
    </row>
    <row r="30" spans="1:16" x14ac:dyDescent="0.2">
      <c r="A30" s="13" t="s">
        <v>18</v>
      </c>
      <c r="B30" s="25">
        <f>B12/B18</f>
        <v>0.2939521800281294</v>
      </c>
      <c r="C30" s="26">
        <f>C12/C18</f>
        <v>0.12475541969854144</v>
      </c>
      <c r="D30" s="27">
        <v>0.75</v>
      </c>
      <c r="E30" s="26">
        <v>0.8</v>
      </c>
      <c r="F30" s="26">
        <v>0.85</v>
      </c>
      <c r="G30" s="26">
        <v>0.9</v>
      </c>
      <c r="H30" s="26">
        <v>0.95</v>
      </c>
      <c r="I30" s="26">
        <v>1</v>
      </c>
    </row>
    <row r="31" spans="1:16" x14ac:dyDescent="0.2">
      <c r="A31" s="13" t="s">
        <v>51</v>
      </c>
      <c r="B31" s="28" t="s">
        <v>19</v>
      </c>
      <c r="C31" s="26">
        <f>C19/(C3-B3)</f>
        <v>8.0746247770694946E-2</v>
      </c>
      <c r="D31" s="27">
        <f>D19/(D3-C3)</f>
        <v>1.9379773159755163E-2</v>
      </c>
      <c r="E31" s="26">
        <f>D31</f>
        <v>1.9379773159755163E-2</v>
      </c>
      <c r="F31" s="26">
        <f t="shared" ref="F31:I31" si="4">E31</f>
        <v>1.9379773159755163E-2</v>
      </c>
      <c r="G31" s="26">
        <f t="shared" si="4"/>
        <v>1.9379773159755163E-2</v>
      </c>
      <c r="H31" s="26">
        <f t="shared" si="4"/>
        <v>1.9379773159755163E-2</v>
      </c>
      <c r="I31" s="26">
        <f t="shared" si="4"/>
        <v>1.9379773159755163E-2</v>
      </c>
    </row>
    <row r="32" spans="1:16" x14ac:dyDescent="0.2">
      <c r="A32" s="13"/>
      <c r="B32" s="13"/>
      <c r="C32" s="13"/>
      <c r="D32" s="13"/>
      <c r="E32" s="13"/>
      <c r="F32" s="13"/>
      <c r="G32" s="13"/>
      <c r="H32" s="13"/>
      <c r="I32" s="13"/>
    </row>
    <row r="33" spans="1:1" x14ac:dyDescent="0.2">
      <c r="A33" s="44" t="s">
        <v>28</v>
      </c>
    </row>
    <row r="52" spans="3:3" x14ac:dyDescent="0.2">
      <c r="C52" s="4"/>
    </row>
  </sheetData>
  <mergeCells count="2">
    <mergeCell ref="B1:D1"/>
    <mergeCell ref="E1:I1"/>
  </mergeCells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15"/>
  <sheetViews>
    <sheetView workbookViewId="0">
      <selection activeCell="E20" sqref="E20"/>
    </sheetView>
  </sheetViews>
  <sheetFormatPr defaultColWidth="8.77734375" defaultRowHeight="10.199999999999999" x14ac:dyDescent="0.2"/>
  <cols>
    <col min="1" max="1" width="25" style="1" bestFit="1" customWidth="1"/>
    <col min="2" max="2" width="12.77734375" style="1" customWidth="1"/>
    <col min="3" max="16384" width="8.77734375" style="1"/>
  </cols>
  <sheetData>
    <row r="1" spans="1:7" x14ac:dyDescent="0.2">
      <c r="A1" s="49" t="s">
        <v>50</v>
      </c>
    </row>
    <row r="2" spans="1:7" x14ac:dyDescent="0.2">
      <c r="A2" s="1" t="s">
        <v>20</v>
      </c>
      <c r="B2" s="10">
        <v>0.12</v>
      </c>
      <c r="C2" s="5"/>
    </row>
    <row r="3" spans="1:7" x14ac:dyDescent="0.2">
      <c r="A3" s="1" t="s">
        <v>21</v>
      </c>
      <c r="B3" s="10">
        <v>0.04</v>
      </c>
    </row>
    <row r="6" spans="1:7" s="5" customFormat="1" x14ac:dyDescent="0.2">
      <c r="A6" s="5" t="s">
        <v>22</v>
      </c>
      <c r="B6" s="5">
        <v>1</v>
      </c>
      <c r="C6" s="5">
        <v>2</v>
      </c>
      <c r="D6" s="5">
        <v>3</v>
      </c>
      <c r="E6" s="5">
        <v>4</v>
      </c>
      <c r="F6" s="5">
        <v>5</v>
      </c>
    </row>
    <row r="7" spans="1:7" x14ac:dyDescent="0.2">
      <c r="A7" s="1" t="s">
        <v>23</v>
      </c>
      <c r="B7" s="66" t="s">
        <v>62</v>
      </c>
      <c r="C7" s="66" t="s">
        <v>62</v>
      </c>
      <c r="D7" s="66" t="s">
        <v>62</v>
      </c>
      <c r="E7" s="66" t="s">
        <v>62</v>
      </c>
      <c r="F7" s="66" t="s">
        <v>62</v>
      </c>
      <c r="G7" s="33"/>
    </row>
    <row r="8" spans="1:7" x14ac:dyDescent="0.2">
      <c r="A8" s="1" t="s">
        <v>64</v>
      </c>
      <c r="B8" s="66" t="s">
        <v>62</v>
      </c>
      <c r="C8" s="66" t="s">
        <v>62</v>
      </c>
      <c r="D8" s="66" t="s">
        <v>62</v>
      </c>
      <c r="E8" s="66" t="s">
        <v>62</v>
      </c>
      <c r="F8" s="66" t="s">
        <v>62</v>
      </c>
      <c r="G8" s="33"/>
    </row>
    <row r="9" spans="1:7" x14ac:dyDescent="0.2">
      <c r="A9" s="5" t="s">
        <v>24</v>
      </c>
      <c r="B9" s="67" t="s">
        <v>62</v>
      </c>
      <c r="C9" s="33"/>
      <c r="D9" s="33"/>
      <c r="E9" s="33"/>
      <c r="F9" s="33"/>
      <c r="G9" s="33"/>
    </row>
    <row r="10" spans="1:7" x14ac:dyDescent="0.2">
      <c r="A10" s="5" t="s">
        <v>25</v>
      </c>
      <c r="B10" s="67" t="s">
        <v>62</v>
      </c>
      <c r="C10" s="33"/>
      <c r="D10" s="33"/>
      <c r="E10" s="33"/>
      <c r="F10" s="33"/>
      <c r="G10" s="33"/>
    </row>
    <row r="11" spans="1:7" x14ac:dyDescent="0.2">
      <c r="B11" s="33"/>
      <c r="C11" s="68"/>
      <c r="D11" s="33"/>
      <c r="E11" s="33"/>
      <c r="F11" s="33"/>
      <c r="G11" s="33"/>
    </row>
    <row r="12" spans="1:7" x14ac:dyDescent="0.2">
      <c r="A12" s="45" t="s">
        <v>26</v>
      </c>
      <c r="B12" s="65" t="s">
        <v>62</v>
      </c>
      <c r="C12" s="33"/>
      <c r="D12" s="33"/>
      <c r="E12" s="33"/>
      <c r="F12" s="33"/>
      <c r="G12" s="33"/>
    </row>
    <row r="13" spans="1:7" x14ac:dyDescent="0.2">
      <c r="A13" s="46" t="s">
        <v>29</v>
      </c>
      <c r="B13" s="69" t="s">
        <v>62</v>
      </c>
      <c r="C13" s="33"/>
      <c r="D13" s="33"/>
      <c r="E13" s="33"/>
      <c r="F13" s="33"/>
      <c r="G13" s="33"/>
    </row>
    <row r="14" spans="1:7" x14ac:dyDescent="0.2">
      <c r="B14" s="33"/>
      <c r="C14" s="33"/>
      <c r="D14" s="33"/>
      <c r="E14" s="33"/>
      <c r="F14" s="33"/>
      <c r="G14" s="33"/>
    </row>
    <row r="15" spans="1:7" x14ac:dyDescent="0.2">
      <c r="A15" s="1" t="s">
        <v>27</v>
      </c>
      <c r="B15" s="70" t="s">
        <v>62</v>
      </c>
      <c r="C15" s="33"/>
      <c r="D15" s="33"/>
      <c r="E15" s="33"/>
      <c r="F15" s="33"/>
      <c r="G15" s="33"/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Publication Files" ma:contentTypeID="0x00041BB9609029574BB48B0D67EE7C5EF0" ma:contentTypeVersion="" ma:contentTypeDescription="" ma:contentTypeScope="" ma:versionID="e006b2bdfc7100d96a4b29f4bdfa4515">
  <xsd:schema xmlns:xsd="http://www.w3.org/2001/XMLSchema" xmlns:xs="http://www.w3.org/2001/XMLSchema" xmlns:p="http://schemas.microsoft.com/office/2006/metadata/properties" xmlns:ns1="http://schemas.microsoft.com/sharepoint/v3" xmlns:ns2="60B91B04-2990-4B57-B48B-0D67EE7C5EF0" targetNamespace="http://schemas.microsoft.com/office/2006/metadata/properties" ma:root="true" ma:fieldsID="dada58345766a1a0cc3b93590a79a703" ns1:_="" ns2:_="">
    <xsd:import namespace="http://schemas.microsoft.com/sharepoint/v3"/>
    <xsd:import namespace="60B91B04-2990-4B57-B48B-0D67EE7C5EF0"/>
    <xsd:element name="properties">
      <xsd:complexType>
        <xsd:sequence>
          <xsd:element name="documentManagement">
            <xsd:complexType>
              <xsd:all>
                <xsd:element ref="ns1:ContentTypeId" minOccurs="0"/>
                <xsd:element ref="ns1:_ModerationComments" minOccurs="0"/>
                <xsd:element ref="ns1:File_x0020_Type" minOccurs="0"/>
                <xsd:element ref="ns1:HTML_x0020_File_x0020_Type" minOccurs="0"/>
                <xsd:element ref="ns1:_SourceUrl" minOccurs="0"/>
                <xsd:element ref="ns1:_SharedFileIndex" minOccurs="0"/>
                <xsd:element ref="ns1:TemplateUrl" minOccurs="0"/>
                <xsd:element ref="ns1:xd_ProgID" minOccurs="0"/>
                <xsd:element ref="ns1:xd_Signature" minOccurs="0"/>
                <xsd:element ref="ns2:RISManuscriptType" minOccurs="0"/>
                <xsd:element ref="ns2:RISOtherType" minOccurs="0"/>
                <xsd:element ref="ns2:RISAccessLevel" minOccurs="0"/>
                <xsd:element ref="ns2:RISEmbargoDate" minOccurs="0"/>
                <xsd:element ref="ns2:RISSendToDash" minOccurs="0"/>
                <xsd:element ref="ns2:RISProductID" minOccurs="0"/>
                <xsd:element ref="ns2:RISPrimaryCitation" minOccurs="0"/>
                <xsd:element ref="ns2:RISDisplayName" minOccurs="0"/>
                <xsd:element ref="ns2:RISSaveFlag" minOccurs="0"/>
                <xsd:element ref="ns2:RISUserType" minOccurs="0"/>
                <xsd:element ref="ns2:RISSaveFlagAdmin" minOccurs="0"/>
                <xsd:element ref="ns2:RISState" minOccurs="0"/>
                <xsd:element ref="ns2:RISWCMFlag" minOccurs="0"/>
                <xsd:element ref="ns2:RISCreateDate" minOccurs="0"/>
                <xsd:element ref="ns2:RISModifiedDate" minOccurs="0"/>
                <xsd:element ref="ns2:RISCreatedBy" minOccurs="0"/>
                <xsd:element ref="ns2:RISModifiedBy" minOccurs="0"/>
                <xsd:element ref="ns2:RISVisibility" minOccurs="0"/>
                <xsd:element ref="ns2:RISIncludeinFRProfile" minOccurs="0"/>
                <xsd:element ref="ns2:RISGuid" minOccurs="0"/>
                <xsd:element ref="ns2:RISPersonID" minOccurs="0"/>
                <xsd:element ref="ns2:RISPRelatedType" minOccurs="0"/>
                <xsd:element ref="ns1:ID" minOccurs="0"/>
                <xsd:element ref="ns1:Author" minOccurs="0"/>
                <xsd:element ref="ns1:Editor" minOccurs="0"/>
                <xsd:element ref="ns1:_HasCopyDestinations" minOccurs="0"/>
                <xsd:element ref="ns1:_CopySource" minOccurs="0"/>
                <xsd:element ref="ns1:_ModerationStatus" minOccurs="0"/>
                <xsd:element ref="ns1:FileRef" minOccurs="0"/>
                <xsd:element ref="ns1:FileDirRef" minOccurs="0"/>
                <xsd:element ref="ns1:Last_x0020_Modified" minOccurs="0"/>
                <xsd:element ref="ns1:Created_x0020_Date" minOccurs="0"/>
                <xsd:element ref="ns1:File_x0020_Size" minOccurs="0"/>
                <xsd:element ref="ns1:FSObjType" minOccurs="0"/>
                <xsd:element ref="ns1:SortBehavior" minOccurs="0"/>
                <xsd:element ref="ns1:CheckedOutUserId" minOccurs="0"/>
                <xsd:element ref="ns1:IsCheckedoutToLocal" minOccurs="0"/>
                <xsd:element ref="ns1:CheckoutUser" minOccurs="0"/>
                <xsd:element ref="ns1:UniqueId" minOccurs="0"/>
                <xsd:element ref="ns1:SyncClientId" minOccurs="0"/>
                <xsd:element ref="ns1:ProgId" minOccurs="0"/>
                <xsd:element ref="ns1:ScopeId" minOccurs="0"/>
                <xsd:element ref="ns1:VirusStatus" minOccurs="0"/>
                <xsd:element ref="ns1:CheckedOutTitle" minOccurs="0"/>
                <xsd:element ref="ns1:_CheckinComment" minOccurs="0"/>
                <xsd:element ref="ns1:MetaInfo" minOccurs="0"/>
                <xsd:element ref="ns1:_Level" minOccurs="0"/>
                <xsd:element ref="ns1:_IsCurrentVersion" minOccurs="0"/>
                <xsd:element ref="ns1:ItemChildCount" minOccurs="0"/>
                <xsd:element ref="ns1:FolderChildCount" minOccurs="0"/>
                <xsd:element ref="ns1:owshiddenversion" minOccurs="0"/>
                <xsd:element ref="ns1:_UIVersion" minOccurs="0"/>
                <xsd:element ref="ns1:_UIVersionString" minOccurs="0"/>
                <xsd:element ref="ns1:InstanceID" minOccurs="0"/>
                <xsd:element ref="ns1:Order" minOccurs="0"/>
                <xsd:element ref="ns1:GUID" minOccurs="0"/>
                <xsd:element ref="ns1:WorkflowVersion" minOccurs="0"/>
                <xsd:element ref="ns1:WorkflowInstanceID" minOccurs="0"/>
                <xsd:element ref="ns1:ParentVersionString" minOccurs="0"/>
                <xsd:element ref="ns1:ParentLeafName" minOccurs="0"/>
                <xsd:element ref="ns1:DocConcurrencyNumb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ContentTypeId" ma:index="0" nillable="true" ma:displayName="Content Type ID" ma:hidden="true" ma:internalName="ContentTypeId" ma:readOnly="true">
      <xsd:simpleType>
        <xsd:restriction base="dms:Unknown"/>
      </xsd:simpleType>
    </xsd:element>
    <xsd:element name="_ModerationComments" ma:index="1" nillable="true" ma:displayName="Approver Comments" ma:hidden="true" ma:internalName="_ModerationComments" ma:readOnly="true">
      <xsd:simpleType>
        <xsd:restriction base="dms:Note"/>
      </xsd:simpleType>
    </xsd:element>
    <xsd:element name="File_x0020_Type" ma:index="5" nillable="true" ma:displayName="File Type" ma:hidden="true" ma:internalName="File_x0020_Type" ma:readOnly="true">
      <xsd:simpleType>
        <xsd:restriction base="dms:Text"/>
      </xsd:simpleType>
    </xsd:element>
    <xsd:element name="HTML_x0020_File_x0020_Type" ma:index="6" nillable="true" ma:displayName="HTML File Type" ma:hidden="true" ma:internalName="HTML_x0020_File_x0020_Type" ma:readOnly="true">
      <xsd:simpleType>
        <xsd:restriction base="dms:Text"/>
      </xsd:simpleType>
    </xsd:element>
    <xsd:element name="_SourceUrl" ma:index="7" nillable="true" ma:displayName="Source URL" ma:hidden="true" ma:internalName="_SourceUrl">
      <xsd:simpleType>
        <xsd:restriction base="dms:Text"/>
      </xsd:simpleType>
    </xsd:element>
    <xsd:element name="_SharedFileIndex" ma:index="8" nillable="true" ma:displayName="Shared File Index" ma:hidden="true" ma:internalName="_SharedFileIndex">
      <xsd:simpleType>
        <xsd:restriction base="dms:Text"/>
      </xsd:simpleType>
    </xsd:element>
    <xsd:element name="TemplateUrl" ma:index="10" nillable="true" ma:displayName="Template Link" ma:hidden="true" ma:internalName="TemplateUrl">
      <xsd:simpleType>
        <xsd:restriction base="dms:Text"/>
      </xsd:simpleType>
    </xsd:element>
    <xsd:element name="xd_ProgID" ma:index="11" nillable="true" ma:displayName="HTML File Link" ma:hidden="true" ma:internalName="xd_ProgID">
      <xsd:simpleType>
        <xsd:restriction base="dms:Text"/>
      </xsd:simpleType>
    </xsd:element>
    <xsd:element name="xd_Signature" ma:index="12" nillable="true" ma:displayName="Is Signed" ma:hidden="true" ma:internalName="xd_Signature" ma:readOnly="true">
      <xsd:simpleType>
        <xsd:restriction base="dms:Boolean"/>
      </xsd:simpleType>
    </xsd:element>
    <xsd:element name="ID" ma:index="35" nillable="true" ma:displayName="ID" ma:internalName="ID" ma:readOnly="true">
      <xsd:simpleType>
        <xsd:restriction base="dms:Unknown"/>
      </xsd:simpleType>
    </xsd:element>
    <xsd:element name="Author" ma:index="38" nillable="true" ma:displayName="Created By" ma:list="UserInfo" ma:internalName="Autho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ditor" ma:index="40" nillable="true" ma:displayName="Modified By" ma:list="UserInfo" ma:internalName="Edito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HasCopyDestinations" ma:index="41" nillable="true" ma:displayName="Has Copy Destinations" ma:hidden="true" ma:internalName="_HasCopyDestinations" ma:readOnly="true">
      <xsd:simpleType>
        <xsd:restriction base="dms:Boolean"/>
      </xsd:simpleType>
    </xsd:element>
    <xsd:element name="_CopySource" ma:index="42" nillable="true" ma:displayName="Copy Source" ma:internalName="_CopySource" ma:readOnly="true">
      <xsd:simpleType>
        <xsd:restriction base="dms:Text"/>
      </xsd:simpleType>
    </xsd:element>
    <xsd:element name="_ModerationStatus" ma:index="43" nillable="true" ma:displayName="Approval Status" ma:default="0" ma:hidden="true" ma:internalName="_ModerationStatus" ma:readOnly="true">
      <xsd:simpleType>
        <xsd:restriction base="dms:Unknown"/>
      </xsd:simpleType>
    </xsd:element>
    <xsd:element name="FileRef" ma:index="44" nillable="true" ma:displayName="URL Path" ma:hidden="true" ma:list="Docs" ma:internalName="FileRef" ma:readOnly="true" ma:showField="FullUrl">
      <xsd:simpleType>
        <xsd:restriction base="dms:Lookup"/>
      </xsd:simpleType>
    </xsd:element>
    <xsd:element name="FileDirRef" ma:index="45" nillable="true" ma:displayName="Path" ma:hidden="true" ma:list="Docs" ma:internalName="FileDirRef" ma:readOnly="true" ma:showField="DirName">
      <xsd:simpleType>
        <xsd:restriction base="dms:Lookup"/>
      </xsd:simpleType>
    </xsd:element>
    <xsd:element name="Last_x0020_Modified" ma:index="46" nillable="true" ma:displayName="Modified" ma:format="TRUE" ma:hidden="true" ma:list="Docs" ma:internalName="Last_x0020_Modified" ma:readOnly="true" ma:showField="TimeLastModified">
      <xsd:simpleType>
        <xsd:restriction base="dms:Lookup"/>
      </xsd:simpleType>
    </xsd:element>
    <xsd:element name="Created_x0020_Date" ma:index="47" nillable="true" ma:displayName="Created" ma:format="TRUE" ma:hidden="true" ma:list="Docs" ma:internalName="Created_x0020_Date" ma:readOnly="true" ma:showField="TimeCreated">
      <xsd:simpleType>
        <xsd:restriction base="dms:Lookup"/>
      </xsd:simpleType>
    </xsd:element>
    <xsd:element name="File_x0020_Size" ma:index="48" nillable="true" ma:displayName="File Size" ma:format="TRUE" ma:hidden="true" ma:list="Docs" ma:internalName="File_x0020_Size" ma:readOnly="true" ma:showField="SizeInKB">
      <xsd:simpleType>
        <xsd:restriction base="dms:Lookup"/>
      </xsd:simpleType>
    </xsd:element>
    <xsd:element name="FSObjType" ma:index="49" nillable="true" ma:displayName="Item Type" ma:hidden="true" ma:list="Docs" ma:internalName="FSObjType" ma:readOnly="true" ma:showField="FSType">
      <xsd:simpleType>
        <xsd:restriction base="dms:Lookup"/>
      </xsd:simpleType>
    </xsd:element>
    <xsd:element name="SortBehavior" ma:index="50" nillable="true" ma:displayName="Sort Type" ma:hidden="true" ma:list="Docs" ma:internalName="SortBehavior" ma:readOnly="true" ma:showField="SortBehavior">
      <xsd:simpleType>
        <xsd:restriction base="dms:Lookup"/>
      </xsd:simpleType>
    </xsd:element>
    <xsd:element name="CheckedOutUserId" ma:index="52" nillable="true" ma:displayName="ID of the User who has the item Checked Out" ma:hidden="true" ma:list="Docs" ma:internalName="CheckedOutUserId" ma:readOnly="true" ma:showField="CheckoutUserId">
      <xsd:simpleType>
        <xsd:restriction base="dms:Lookup"/>
      </xsd:simpleType>
    </xsd:element>
    <xsd:element name="IsCheckedoutToLocal" ma:index="53" nillable="true" ma:displayName="Is Checked out to local" ma:hidden="true" ma:list="Docs" ma:internalName="IsCheckedoutToLocal" ma:readOnly="true" ma:showField="IsCheckoutToLocal">
      <xsd:simpleType>
        <xsd:restriction base="dms:Lookup"/>
      </xsd:simpleType>
    </xsd:element>
    <xsd:element name="CheckoutUser" ma:index="54" nillable="true" ma:displayName="Checked Out To" ma:list="UserInfo" ma:internalName="CheckoutUse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UniqueId" ma:index="55" nillable="true" ma:displayName="Unique Id" ma:hidden="true" ma:list="Docs" ma:internalName="UniqueId" ma:readOnly="true" ma:showField="UniqueId">
      <xsd:simpleType>
        <xsd:restriction base="dms:Lookup"/>
      </xsd:simpleType>
    </xsd:element>
    <xsd:element name="SyncClientId" ma:index="56" nillable="true" ma:displayName="Client Id" ma:hidden="true" ma:list="Docs" ma:internalName="SyncClientId" ma:readOnly="true" ma:showField="SyncClientId">
      <xsd:simpleType>
        <xsd:restriction base="dms:Lookup"/>
      </xsd:simpleType>
    </xsd:element>
    <xsd:element name="ProgId" ma:index="57" nillable="true" ma:displayName="ProgId" ma:hidden="true" ma:list="Docs" ma:internalName="ProgId" ma:readOnly="true" ma:showField="ProgId">
      <xsd:simpleType>
        <xsd:restriction base="dms:Lookup"/>
      </xsd:simpleType>
    </xsd:element>
    <xsd:element name="ScopeId" ma:index="58" nillable="true" ma:displayName="ScopeId" ma:hidden="true" ma:list="Docs" ma:internalName="ScopeId" ma:readOnly="true" ma:showField="ScopeId">
      <xsd:simpleType>
        <xsd:restriction base="dms:Lookup"/>
      </xsd:simpleType>
    </xsd:element>
    <xsd:element name="VirusStatus" ma:index="59" nillable="true" ma:displayName="Virus Status" ma:format="TRUE" ma:hidden="true" ma:list="Docs" ma:internalName="VirusStatus" ma:readOnly="true" ma:showField="Size">
      <xsd:simpleType>
        <xsd:restriction base="dms:Lookup"/>
      </xsd:simpleType>
    </xsd:element>
    <xsd:element name="CheckedOutTitle" ma:index="60" nillable="true" ma:displayName="Checked Out To" ma:format="TRUE" ma:hidden="true" ma:list="Docs" ma:internalName="CheckedOutTitle" ma:readOnly="true" ma:showField="CheckedOutTitle">
      <xsd:simpleType>
        <xsd:restriction base="dms:Lookup"/>
      </xsd:simpleType>
    </xsd:element>
    <xsd:element name="_CheckinComment" ma:index="61" nillable="true" ma:displayName="Check In Comment" ma:format="TRUE" ma:list="Docs" ma:internalName="_CheckinComment" ma:readOnly="true" ma:showField="CheckinComment">
      <xsd:simpleType>
        <xsd:restriction base="dms:Lookup"/>
      </xsd:simpleType>
    </xsd:element>
    <xsd:element name="MetaInfo" ma:index="74" nillable="true" ma:displayName="Property Bag" ma:hidden="true" ma:list="Docs" ma:internalName="MetaInfo" ma:showField="MetaInfo">
      <xsd:simpleType>
        <xsd:restriction base="dms:Lookup"/>
      </xsd:simpleType>
    </xsd:element>
    <xsd:element name="_Level" ma:index="75" nillable="true" ma:displayName="Level" ma:hidden="true" ma:internalName="_Level" ma:readOnly="true">
      <xsd:simpleType>
        <xsd:restriction base="dms:Unknown"/>
      </xsd:simpleType>
    </xsd:element>
    <xsd:element name="_IsCurrentVersion" ma:index="76" nillable="true" ma:displayName="Is Current Version" ma:hidden="true" ma:internalName="_IsCurrentVersion" ma:readOnly="true">
      <xsd:simpleType>
        <xsd:restriction base="dms:Boolean"/>
      </xsd:simpleType>
    </xsd:element>
    <xsd:element name="ItemChildCount" ma:index="77" nillable="true" ma:displayName="Item Child Count" ma:hidden="true" ma:list="Docs" ma:internalName="ItemChildCount" ma:readOnly="true" ma:showField="ItemChildCount">
      <xsd:simpleType>
        <xsd:restriction base="dms:Lookup"/>
      </xsd:simpleType>
    </xsd:element>
    <xsd:element name="FolderChildCount" ma:index="78" nillable="true" ma:displayName="Folder Child Count" ma:hidden="true" ma:list="Docs" ma:internalName="FolderChildCount" ma:readOnly="true" ma:showField="FolderChildCount">
      <xsd:simpleType>
        <xsd:restriction base="dms:Lookup"/>
      </xsd:simpleType>
    </xsd:element>
    <xsd:element name="owshiddenversion" ma:index="82" nillable="true" ma:displayName="owshiddenversion" ma:hidden="true" ma:internalName="owshiddenversion" ma:readOnly="true">
      <xsd:simpleType>
        <xsd:restriction base="dms:Unknown"/>
      </xsd:simpleType>
    </xsd:element>
    <xsd:element name="_UIVersion" ma:index="83" nillable="true" ma:displayName="UI Version" ma:hidden="true" ma:internalName="_UIVersion" ma:readOnly="true">
      <xsd:simpleType>
        <xsd:restriction base="dms:Unknown"/>
      </xsd:simpleType>
    </xsd:element>
    <xsd:element name="_UIVersionString" ma:index="84" nillable="true" ma:displayName="Version" ma:internalName="_UIVersionString" ma:readOnly="true">
      <xsd:simpleType>
        <xsd:restriction base="dms:Text"/>
      </xsd:simpleType>
    </xsd:element>
    <xsd:element name="InstanceID" ma:index="85" nillable="true" ma:displayName="Instance ID" ma:hidden="true" ma:internalName="InstanceID" ma:readOnly="true">
      <xsd:simpleType>
        <xsd:restriction base="dms:Unknown"/>
      </xsd:simpleType>
    </xsd:element>
    <xsd:element name="Order" ma:index="86" nillable="true" ma:displayName="Order" ma:hidden="true" ma:internalName="Order">
      <xsd:simpleType>
        <xsd:restriction base="dms:Number"/>
      </xsd:simpleType>
    </xsd:element>
    <xsd:element name="GUID" ma:index="87" nillable="true" ma:displayName="GUID" ma:hidden="true" ma:internalName="GUID" ma:readOnly="true">
      <xsd:simpleType>
        <xsd:restriction base="dms:Unknown"/>
      </xsd:simpleType>
    </xsd:element>
    <xsd:element name="WorkflowVersion" ma:index="88" nillable="true" ma:displayName="Workflow Version" ma:hidden="true" ma:internalName="WorkflowVersion" ma:readOnly="true">
      <xsd:simpleType>
        <xsd:restriction base="dms:Unknown"/>
      </xsd:simpleType>
    </xsd:element>
    <xsd:element name="WorkflowInstanceID" ma:index="89" nillable="true" ma:displayName="Workflow Instance ID" ma:hidden="true" ma:internalName="WorkflowInstanceID" ma:readOnly="true">
      <xsd:simpleType>
        <xsd:restriction base="dms:Unknown"/>
      </xsd:simpleType>
    </xsd:element>
    <xsd:element name="ParentVersionString" ma:index="90" nillable="true" ma:displayName="Source Version (Converted Document)" ma:hidden="true" ma:list="Docs" ma:internalName="ParentVersionString" ma:readOnly="true" ma:showField="ParentVersionString">
      <xsd:simpleType>
        <xsd:restriction base="dms:Lookup"/>
      </xsd:simpleType>
    </xsd:element>
    <xsd:element name="ParentLeafName" ma:index="91" nillable="true" ma:displayName="Source Name (Converted Document)" ma:hidden="true" ma:list="Docs" ma:internalName="ParentLeafName" ma:readOnly="true" ma:showField="ParentLeafName">
      <xsd:simpleType>
        <xsd:restriction base="dms:Lookup"/>
      </xsd:simpleType>
    </xsd:element>
    <xsd:element name="DocConcurrencyNumber" ma:index="92" nillable="true" ma:displayName="Document Concurrency Number" ma:hidden="true" ma:list="Docs" ma:internalName="DocConcurrencyNumber" ma:readOnly="true" ma:showField="DocConcurrencyNumber">
      <xsd:simpleType>
        <xsd:restriction base="dms:Lookup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B91B04-2990-4B57-B48B-0D67EE7C5EF0" elementFormDefault="qualified">
    <xsd:import namespace="http://schemas.microsoft.com/office/2006/documentManagement/types"/>
    <xsd:import namespace="http://schemas.microsoft.com/office/infopath/2007/PartnerControls"/>
    <xsd:element name="RISManuscriptType" ma:index="13" nillable="true" ma:displayName="Manuscript Type" ma:format="Dropdown" ma:internalName="RISManuscriptType">
      <xsd:simpleType>
        <xsd:restriction base="dms:Choice">
          <xsd:enumeration value="Author's original"/>
          <xsd:enumeration value="Author's final version"/>
          <xsd:enumeration value="Proof"/>
          <xsd:enumeration value="Published version"/>
          <xsd:enumeration value="Other"/>
        </xsd:restriction>
      </xsd:simpleType>
    </xsd:element>
    <xsd:element name="RISOtherType" ma:index="14" nillable="true" ma:displayName="Type" ma:internalName="RISOtherType">
      <xsd:simpleType>
        <xsd:restriction base="dms:Text">
          <xsd:maxLength value="120"/>
        </xsd:restriction>
      </xsd:simpleType>
    </xsd:element>
    <xsd:element name="RISAccessLevel" ma:index="15" nillable="true" ma:displayName="Access To" ma:format="Dropdown" ma:internalName="RISAccessLevel">
      <xsd:simpleType>
        <xsd:restriction base="dms:Choice">
          <xsd:enumeration value="Everyone"/>
          <xsd:enumeration value="HBS Only"/>
          <xsd:enumeration value="Private"/>
        </xsd:restriction>
      </xsd:simpleType>
    </xsd:element>
    <xsd:element name="RISEmbargoDate" ma:index="16" nillable="true" ma:displayName="Availability/Embargo Date" ma:format="DateOnly" ma:internalName="RISEmbargoDate">
      <xsd:simpleType>
        <xsd:restriction base="dms:DateTime"/>
      </xsd:simpleType>
    </xsd:element>
    <xsd:element name="RISSendToDash" ma:index="17" nillable="true" ma:displayName="DASH" ma:format="Dropdown" ma:internalName="RISSendToDash">
      <xsd:simpleType>
        <xsd:restriction base="dms:Choice">
          <xsd:enumeration value="Citation and File"/>
          <xsd:enumeration value="Citation Only"/>
          <xsd:enumeration value="Dark"/>
          <xsd:enumeration value="Do not send to DASH"/>
        </xsd:restriction>
      </xsd:simpleType>
    </xsd:element>
    <xsd:element name="RISProductID" ma:index="18" nillable="true" ma:displayName="Product ID" ma:internalName="RISProductID">
      <xsd:simpleType>
        <xsd:restriction base="dms:Number"/>
      </xsd:simpleType>
    </xsd:element>
    <xsd:element name="RISPrimaryCitation" ma:index="19" nillable="true" ma:displayName="Primary Citation" ma:format="Dropdown" ma:internalName="RISPrimaryCitation">
      <xsd:simpleType>
        <xsd:restriction base="dms:Choice">
          <xsd:enumeration value="F"/>
          <xsd:enumeration value="T"/>
        </xsd:restriction>
      </xsd:simpleType>
    </xsd:element>
    <xsd:element name="RISDisplayName" ma:index="20" nillable="true" ma:displayName="Display Name" ma:internalName="RISDisplayName">
      <xsd:simpleType>
        <xsd:restriction base="dms:Text">
          <xsd:maxLength value="120"/>
        </xsd:restriction>
      </xsd:simpleType>
    </xsd:element>
    <xsd:element name="RISSaveFlag" ma:index="21" nillable="true" ma:displayName="Save Flag" ma:internalName="RISSaveFlag">
      <xsd:simpleType>
        <xsd:restriction base="dms:Text">
          <xsd:maxLength value="255"/>
        </xsd:restriction>
      </xsd:simpleType>
    </xsd:element>
    <xsd:element name="RISUserType" ma:index="22" nillable="true" ma:displayName="User Type" ma:internalName="RISUserType">
      <xsd:simpleType>
        <xsd:restriction base="dms:Text">
          <xsd:maxLength value="100"/>
        </xsd:restriction>
      </xsd:simpleType>
    </xsd:element>
    <xsd:element name="RISSaveFlagAdmin" ma:index="23" nillable="true" ma:displayName="Save Flag Admin" ma:internalName="RISSaveFlagAdmin">
      <xsd:simpleType>
        <xsd:restriction base="dms:Text">
          <xsd:maxLength value="255"/>
        </xsd:restriction>
      </xsd:simpleType>
    </xsd:element>
    <xsd:element name="RISState" ma:index="24" nillable="true" ma:displayName="Publication State" ma:internalName="RISState">
      <xsd:simpleType>
        <xsd:restriction base="dms:Text">
          <xsd:maxLength value="255"/>
        </xsd:restriction>
      </xsd:simpleType>
    </xsd:element>
    <xsd:element name="RISWCMFlag" ma:index="25" nillable="true" ma:displayName="WCM Flag" ma:format="Dropdown" ma:internalName="RISWCMFlag">
      <xsd:simpleType>
        <xsd:restriction base="dms:Choice">
          <xsd:enumeration value="New"/>
          <xsd:enumeration value="Updated"/>
          <xsd:enumeration value="NoChange"/>
          <xsd:enumeration value="Deleted"/>
        </xsd:restriction>
      </xsd:simpleType>
    </xsd:element>
    <xsd:element name="RISCreateDate" ma:index="26" nillable="true" ma:displayName="Created Date" ma:format="DateOnly" ma:internalName="RISCreateDate">
      <xsd:simpleType>
        <xsd:restriction base="dms:DateTime"/>
      </xsd:simpleType>
    </xsd:element>
    <xsd:element name="RISModifiedDate" ma:index="27" nillable="true" ma:displayName="Modified Date" ma:format="DateOnly" ma:internalName="RISModifiedDate">
      <xsd:simpleType>
        <xsd:restriction base="dms:DateTime"/>
      </xsd:simpleType>
    </xsd:element>
    <xsd:element name="RISCreatedBy" ma:index="28" nillable="true" ma:displayName="RIS Created By" ma:internalName="RISCreatedBy">
      <xsd:simpleType>
        <xsd:restriction base="dms:Text">
          <xsd:maxLength value="100"/>
        </xsd:restriction>
      </xsd:simpleType>
    </xsd:element>
    <xsd:element name="RISModifiedBy" ma:index="29" nillable="true" ma:displayName="RIS Modified By" ma:internalName="RISModifiedBy">
      <xsd:simpleType>
        <xsd:restriction base="dms:Text">
          <xsd:maxLength value="100"/>
        </xsd:restriction>
      </xsd:simpleType>
    </xsd:element>
    <xsd:element name="RISVisibility" ma:index="30" nillable="true" ma:displayName="Visibility" ma:format="Dropdown" ma:internalName="RISVisibility">
      <xsd:simpleType>
        <xsd:restriction base="dms:Choice">
          <xsd:enumeration value="Public"/>
          <xsd:enumeration value="Suppressed"/>
        </xsd:restriction>
      </xsd:simpleType>
    </xsd:element>
    <xsd:element name="RISIncludeinFRProfile" ma:index="31" nillable="true" ma:displayName="Show on My F And R Profile" ma:internalName="RISIncludeinFRProfile">
      <xsd:simpleType>
        <xsd:restriction base="dms:Boolean"/>
      </xsd:simpleType>
    </xsd:element>
    <xsd:element name="RISGuid" ma:index="32" nillable="true" ma:displayName="Unique ID" ma:internalName="RISGuid">
      <xsd:simpleType>
        <xsd:restriction base="dms:Text">
          <xsd:maxLength value="36"/>
        </xsd:restriction>
      </xsd:simpleType>
    </xsd:element>
    <xsd:element name="RISPersonID" ma:index="33" nillable="true" ma:displayName="Person ID" ma:internalName="RISPersonID">
      <xsd:simpleType>
        <xsd:restriction base="dms:Text">
          <xsd:maxLength value="10"/>
        </xsd:restriction>
      </xsd:simpleType>
    </xsd:element>
    <xsd:element name="RISPRelatedType" ma:index="34" nillable="true" ma:displayName="Related Type" ma:internalName="RISPRelatedType">
      <xsd:simpleType>
        <xsd:restriction base="dms:Text">
          <xsd:maxLength value="120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36" ma:displayName="Content Type"/>
        <xsd:element ref="dc:title" minOccurs="0" maxOccurs="1" ma:index="9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ntentTypeId xmlns="http://schemas.microsoft.com/sharepoint/v3">0x00041BB9609029574BB48B0D67EE7C5EF0</ContentTypeId>
    <TemplateUrl xmlns="http://schemas.microsoft.com/sharepoint/v3" xsi:nil="true"/>
    <RISState xmlns="60B91B04-2990-4B57-B48B-0D67EE7C5EF0" xsi:nil="true"/>
    <RISOtherType xmlns="60B91B04-2990-4B57-B48B-0D67EE7C5EF0" xsi:nil="true"/>
    <RISGuid xmlns="60B91B04-2990-4B57-B48B-0D67EE7C5EF0">7a8ab331-4e1c-414e-b389-f34b19c5524a</RISGuid>
    <RISCreatedBy xmlns="60B91B04-2990-4B57-B48B-0D67EE7C5EF0" xsi:nil="true"/>
    <RISSaveFlagAdmin xmlns="60B91B04-2990-4B57-B48B-0D67EE7C5EF0" xsi:nil="true"/>
    <RISPRelatedType xmlns="60B91B04-2990-4B57-B48B-0D67EE7C5EF0">File</RISPRelatedType>
    <_SourceUrl xmlns="http://schemas.microsoft.com/sharepoint/v3" xsi:nil="true"/>
    <RISProductID xmlns="60B91B04-2990-4B57-B48B-0D67EE7C5EF0">49310</RISProductID>
    <RISWCMFlag xmlns="60B91B04-2990-4B57-B48B-0D67EE7C5EF0">New</RISWCMFlag>
    <RISCreateDate xmlns="60B91B04-2990-4B57-B48B-0D67EE7C5EF0" xsi:nil="true"/>
    <RISEmbargoDate xmlns="60B91B04-2990-4B57-B48B-0D67EE7C5EF0" xsi:nil="true"/>
    <RISModifiedDate xmlns="60B91B04-2990-4B57-B48B-0D67EE7C5EF0" xsi:nil="true"/>
    <xd_ProgID xmlns="http://schemas.microsoft.com/sharepoint/v3" xsi:nil="true"/>
    <RISAccessLevel xmlns="60B91B04-2990-4B57-B48B-0D67EE7C5EF0" xsi:nil="true"/>
    <RISPrimaryCitation xmlns="60B91B04-2990-4B57-B48B-0D67EE7C5EF0" xsi:nil="true"/>
    <RISUserType xmlns="60B91B04-2990-4B57-B48B-0D67EE7C5EF0" xsi:nil="true"/>
    <RISVisibility xmlns="60B91B04-2990-4B57-B48B-0D67EE7C5EF0" xsi:nil="true"/>
    <RISManuscriptType xmlns="60B91B04-2990-4B57-B48B-0D67EE7C5EF0" xsi:nil="true"/>
    <RISModifiedBy xmlns="60B91B04-2990-4B57-B48B-0D67EE7C5EF0" xsi:nil="true"/>
    <RISIncludeinFRProfile xmlns="60B91B04-2990-4B57-B48B-0D67EE7C5EF0" xsi:nil="true"/>
    <RISSendToDash xmlns="60B91B04-2990-4B57-B48B-0D67EE7C5EF0" xsi:nil="true"/>
    <RISDisplayName xmlns="60B91B04-2990-4B57-B48B-0D67EE7C5EF0">Lady M Exercises Teaching Note Supplement.xlsx</RISDisplayName>
    <RISSaveFlag xmlns="60B91B04-2990-4B57-B48B-0D67EE7C5EF0">Draft</RISSaveFlag>
    <Order xmlns="http://schemas.microsoft.com/sharepoint/v3" xsi:nil="true"/>
    <_SharedFileIndex xmlns="http://schemas.microsoft.com/sharepoint/v3" xsi:nil="true"/>
    <RISPersonID xmlns="60B91B04-2990-4B57-B48B-0D67EE7C5EF0">6585</RISPersonID>
    <MetaInfo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AF8EBECA-4FC4-4415-8473-F33C4BF69FE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60B91B04-2990-4B57-B48B-0D67EE7C5EF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0CB0A4D-4533-42A2-8A19-B8FBC70943B6}">
  <ds:schemaRefs>
    <ds:schemaRef ds:uri="http://purl.org/dc/dcmitype/"/>
    <ds:schemaRef ds:uri="http://www.w3.org/XML/1998/namespace"/>
    <ds:schemaRef ds:uri="60B91B04-2990-4B57-B48B-0D67EE7C5EF0"/>
    <ds:schemaRef ds:uri="http://schemas.microsoft.com/sharepoint/v3"/>
    <ds:schemaRef ds:uri="http://schemas.microsoft.com/office/infopath/2007/PartnerControls"/>
    <ds:schemaRef ds:uri="http://schemas.microsoft.com/office/2006/metadata/properties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Break-Even Analysis</vt:lpstr>
      <vt:lpstr>Projected FCF</vt:lpstr>
      <vt:lpstr>Perpetuity Growth Method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Lady M Exercises Teaching Note Supplement_3b0ab44e-4062-43f8-a3b9-5dc8c8c3cc31.xlsx</dc:title>
  <dc:creator>Beth Meyer</dc:creator>
  <cp:lastModifiedBy>shoeb naaz</cp:lastModifiedBy>
  <cp:lastPrinted>2015-07-06T14:26:43Z</cp:lastPrinted>
  <dcterms:created xsi:type="dcterms:W3CDTF">2014-07-25T18:28:28Z</dcterms:created>
  <dcterms:modified xsi:type="dcterms:W3CDTF">2023-10-08T10:18:32Z</dcterms:modified>
</cp:coreProperties>
</file>